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data_2023-03-15" sheetId="1" r:id="rId1"/>
  </sheets>
  <definedNames>
    <definedName name="_xlnm.Print_Titles" localSheetId="0">'data_2023-03-15'!$2:$2</definedName>
  </definedNames>
  <calcPr calcId="144525"/>
</workbook>
</file>

<file path=xl/sharedStrings.xml><?xml version="1.0" encoding="utf-8"?>
<sst xmlns="http://schemas.openxmlformats.org/spreadsheetml/2006/main" count="57" uniqueCount="13">
  <si>
    <r>
      <rPr>
        <b/>
        <sz val="16"/>
        <rFont val="宋体"/>
        <charset val="134"/>
      </rPr>
      <t>淮北市相山区</t>
    </r>
    <r>
      <rPr>
        <b/>
        <sz val="16"/>
        <rFont val="Times New Roman"/>
        <charset val="134"/>
      </rPr>
      <t>2023</t>
    </r>
    <r>
      <rPr>
        <b/>
        <sz val="16"/>
        <rFont val="宋体"/>
        <charset val="134"/>
      </rPr>
      <t>年公开招聘中小学校医（护士）
面试成绩及总成绩</t>
    </r>
  </si>
  <si>
    <t>序号</t>
  </si>
  <si>
    <t>职位代码</t>
  </si>
  <si>
    <t>准考证号</t>
  </si>
  <si>
    <t>笔试成绩</t>
  </si>
  <si>
    <t>面试成绩</t>
  </si>
  <si>
    <t>总成绩</t>
  </si>
  <si>
    <r>
      <rPr>
        <sz val="11"/>
        <rFont val="Times New Roman"/>
        <charset val="134"/>
      </rPr>
      <t>202301-</t>
    </r>
    <r>
      <rPr>
        <sz val="11"/>
        <rFont val="宋体"/>
        <charset val="134"/>
      </rPr>
      <t>校医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城区学校</t>
    </r>
    <r>
      <rPr>
        <sz val="11"/>
        <rFont val="Times New Roman"/>
        <charset val="134"/>
      </rPr>
      <t>1)</t>
    </r>
  </si>
  <si>
    <r>
      <rPr>
        <sz val="11"/>
        <rFont val="Times New Roman"/>
        <charset val="134"/>
      </rPr>
      <t>202302-</t>
    </r>
    <r>
      <rPr>
        <sz val="11"/>
        <rFont val="宋体"/>
        <charset val="134"/>
      </rPr>
      <t>护士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城区学校</t>
    </r>
    <r>
      <rPr>
        <sz val="11"/>
        <rFont val="Times New Roman"/>
        <charset val="134"/>
      </rPr>
      <t>1)</t>
    </r>
  </si>
  <si>
    <t>缺考</t>
  </si>
  <si>
    <r>
      <rPr>
        <sz val="11"/>
        <rFont val="Times New Roman"/>
        <charset val="134"/>
      </rPr>
      <t>202303-</t>
    </r>
    <r>
      <rPr>
        <sz val="11"/>
        <rFont val="宋体"/>
        <charset val="134"/>
      </rPr>
      <t>校医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城区学校</t>
    </r>
    <r>
      <rPr>
        <sz val="11"/>
        <rFont val="Times New Roman"/>
        <charset val="134"/>
      </rPr>
      <t>2)</t>
    </r>
  </si>
  <si>
    <r>
      <rPr>
        <sz val="11"/>
        <rFont val="Times New Roman"/>
        <charset val="134"/>
      </rPr>
      <t>202304-</t>
    </r>
    <r>
      <rPr>
        <sz val="11"/>
        <rFont val="宋体"/>
        <charset val="134"/>
      </rPr>
      <t>护士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城区学校</t>
    </r>
    <r>
      <rPr>
        <sz val="11"/>
        <rFont val="Times New Roman"/>
        <charset val="134"/>
      </rPr>
      <t>2)</t>
    </r>
  </si>
  <si>
    <r>
      <rPr>
        <sz val="11"/>
        <rFont val="Times New Roman"/>
        <charset val="134"/>
      </rPr>
      <t>202306-</t>
    </r>
    <r>
      <rPr>
        <sz val="11"/>
        <rFont val="宋体"/>
        <charset val="134"/>
      </rPr>
      <t>护士</t>
    </r>
    <r>
      <rPr>
        <sz val="11"/>
        <rFont val="Times New Roman"/>
        <charset val="134"/>
      </rPr>
      <t>(</t>
    </r>
    <r>
      <rPr>
        <sz val="11"/>
        <rFont val="宋体"/>
        <charset val="134"/>
      </rPr>
      <t>农村学校</t>
    </r>
    <r>
      <rPr>
        <sz val="11"/>
        <rFont val="Times New Roman"/>
        <charset val="134"/>
      </rPr>
      <t>)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</si>
</sst>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6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tabSelected="1" zoomScale="120" zoomScaleNormal="120" workbookViewId="0">
      <selection activeCell="R17" sqref="R17"/>
    </sheetView>
  </sheetViews>
  <sheetFormatPr defaultColWidth="9" defaultRowHeight="15" outlineLevelCol="6"/>
  <cols>
    <col min="1" max="1" width="9" style="1"/>
    <col min="2" max="2" width="24.125" style="1" customWidth="1"/>
    <col min="3" max="3" width="11.625" style="1" customWidth="1"/>
    <col min="4" max="4" width="9" style="1"/>
    <col min="5" max="5" width="9" style="2"/>
    <col min="6" max="6" width="7.70833333333333" style="2" customWidth="1"/>
    <col min="7" max="16384" width="9" style="1"/>
  </cols>
  <sheetData>
    <row r="1" ht="44" customHeight="1" spans="1:6">
      <c r="A1" s="3" t="s">
        <v>0</v>
      </c>
      <c r="B1" s="4"/>
      <c r="C1" s="4"/>
      <c r="D1" s="4"/>
      <c r="E1" s="4"/>
      <c r="F1" s="5"/>
    </row>
    <row r="2" ht="13.5" spans="1:6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7" t="s">
        <v>6</v>
      </c>
    </row>
    <row r="3" s="1" customFormat="1" spans="1:7">
      <c r="A3" s="8">
        <v>1</v>
      </c>
      <c r="B3" s="8" t="s">
        <v>7</v>
      </c>
      <c r="C3" s="8" t="str">
        <f>"2303120108"</f>
        <v>2303120108</v>
      </c>
      <c r="D3" s="8">
        <v>63.58</v>
      </c>
      <c r="E3" s="9">
        <v>79.6</v>
      </c>
      <c r="F3" s="10">
        <f t="shared" ref="F3:F19" si="0">D3*0.4+E3*0.6</f>
        <v>73.192</v>
      </c>
      <c r="G3" s="11"/>
    </row>
    <row r="4" spans="1:6">
      <c r="A4" s="8">
        <v>2</v>
      </c>
      <c r="B4" s="8" t="s">
        <v>7</v>
      </c>
      <c r="C4" s="8" t="str">
        <f>"2303120110"</f>
        <v>2303120110</v>
      </c>
      <c r="D4" s="8">
        <v>60.82</v>
      </c>
      <c r="E4" s="9">
        <v>71</v>
      </c>
      <c r="F4" s="10">
        <f t="shared" si="0"/>
        <v>66.928</v>
      </c>
    </row>
    <row r="5" s="1" customFormat="1" spans="1:7">
      <c r="A5" s="8">
        <v>3</v>
      </c>
      <c r="B5" s="8" t="s">
        <v>8</v>
      </c>
      <c r="C5" s="8" t="str">
        <f>"2303120601"</f>
        <v>2303120601</v>
      </c>
      <c r="D5" s="8">
        <v>83.88</v>
      </c>
      <c r="E5" s="9">
        <v>78.4</v>
      </c>
      <c r="F5" s="10">
        <f t="shared" si="0"/>
        <v>80.592</v>
      </c>
      <c r="G5" s="11"/>
    </row>
    <row r="6" s="1" customFormat="1" spans="1:7">
      <c r="A6" s="8">
        <v>4</v>
      </c>
      <c r="B6" s="8" t="s">
        <v>8</v>
      </c>
      <c r="C6" s="8" t="str">
        <f>"2303120604"</f>
        <v>2303120604</v>
      </c>
      <c r="D6" s="8">
        <v>77.85</v>
      </c>
      <c r="E6" s="9">
        <v>75.3</v>
      </c>
      <c r="F6" s="10">
        <f t="shared" si="0"/>
        <v>76.32</v>
      </c>
      <c r="G6" s="11"/>
    </row>
    <row r="7" s="1" customFormat="1" spans="1:7">
      <c r="A7" s="8">
        <v>5</v>
      </c>
      <c r="B7" s="8" t="s">
        <v>8</v>
      </c>
      <c r="C7" s="8" t="str">
        <f>"2303120215"</f>
        <v>2303120215</v>
      </c>
      <c r="D7" s="8">
        <v>76.13</v>
      </c>
      <c r="E7" s="9">
        <v>76.4</v>
      </c>
      <c r="F7" s="10">
        <f t="shared" si="0"/>
        <v>76.292</v>
      </c>
      <c r="G7" s="11"/>
    </row>
    <row r="8" s="1" customFormat="1" spans="1:7">
      <c r="A8" s="8">
        <v>6</v>
      </c>
      <c r="B8" s="8" t="s">
        <v>8</v>
      </c>
      <c r="C8" s="8" t="str">
        <f>"2303120406"</f>
        <v>2303120406</v>
      </c>
      <c r="D8" s="8">
        <v>76.35</v>
      </c>
      <c r="E8" s="9">
        <v>76.2</v>
      </c>
      <c r="F8" s="10">
        <f t="shared" si="0"/>
        <v>76.26</v>
      </c>
      <c r="G8" s="11"/>
    </row>
    <row r="9" s="1" customFormat="1" spans="1:7">
      <c r="A9" s="8">
        <v>7</v>
      </c>
      <c r="B9" s="8" t="s">
        <v>8</v>
      </c>
      <c r="C9" s="8" t="str">
        <f>"2303120211"</f>
        <v>2303120211</v>
      </c>
      <c r="D9" s="8">
        <v>73.77</v>
      </c>
      <c r="E9" s="9">
        <v>77.4</v>
      </c>
      <c r="F9" s="10">
        <f t="shared" si="0"/>
        <v>75.948</v>
      </c>
      <c r="G9" s="11"/>
    </row>
    <row r="10" s="1" customFormat="1" spans="1:7">
      <c r="A10" s="8">
        <v>8</v>
      </c>
      <c r="B10" s="8" t="s">
        <v>8</v>
      </c>
      <c r="C10" s="8" t="str">
        <f>"2303120312"</f>
        <v>2303120312</v>
      </c>
      <c r="D10" s="8">
        <v>75.89</v>
      </c>
      <c r="E10" s="9">
        <v>75.2</v>
      </c>
      <c r="F10" s="10">
        <f t="shared" si="0"/>
        <v>75.476</v>
      </c>
      <c r="G10" s="11"/>
    </row>
    <row r="11" s="1" customFormat="1" spans="1:7">
      <c r="A11" s="8">
        <v>9</v>
      </c>
      <c r="B11" s="8" t="s">
        <v>8</v>
      </c>
      <c r="C11" s="8" t="str">
        <f>"2303120525"</f>
        <v>2303120525</v>
      </c>
      <c r="D11" s="8">
        <v>76.53</v>
      </c>
      <c r="E11" s="9">
        <v>74.6</v>
      </c>
      <c r="F11" s="10">
        <f t="shared" si="0"/>
        <v>75.372</v>
      </c>
      <c r="G11" s="11"/>
    </row>
    <row r="12" s="1" customFormat="1" spans="1:7">
      <c r="A12" s="8">
        <v>10</v>
      </c>
      <c r="B12" s="8" t="s">
        <v>8</v>
      </c>
      <c r="C12" s="8" t="str">
        <f>"2303120428"</f>
        <v>2303120428</v>
      </c>
      <c r="D12" s="8">
        <v>78.22</v>
      </c>
      <c r="E12" s="9">
        <v>73.32</v>
      </c>
      <c r="F12" s="10">
        <f t="shared" si="0"/>
        <v>75.28</v>
      </c>
      <c r="G12" s="11"/>
    </row>
    <row r="13" s="1" customFormat="1" spans="1:7">
      <c r="A13" s="8">
        <v>11</v>
      </c>
      <c r="B13" s="8" t="s">
        <v>8</v>
      </c>
      <c r="C13" s="8" t="str">
        <f>"2303120501"</f>
        <v>2303120501</v>
      </c>
      <c r="D13" s="8">
        <v>73.27</v>
      </c>
      <c r="E13" s="9">
        <v>75.8</v>
      </c>
      <c r="F13" s="10">
        <f t="shared" si="0"/>
        <v>74.788</v>
      </c>
      <c r="G13" s="11"/>
    </row>
    <row r="14" s="1" customFormat="1" spans="1:7">
      <c r="A14" s="8">
        <v>12</v>
      </c>
      <c r="B14" s="8" t="s">
        <v>8</v>
      </c>
      <c r="C14" s="8" t="str">
        <f>"2303120403"</f>
        <v>2303120403</v>
      </c>
      <c r="D14" s="8">
        <v>75.23</v>
      </c>
      <c r="E14" s="9">
        <v>74.1</v>
      </c>
      <c r="F14" s="10">
        <f t="shared" si="0"/>
        <v>74.552</v>
      </c>
      <c r="G14" s="11"/>
    </row>
    <row r="15" s="1" customFormat="1" spans="1:7">
      <c r="A15" s="8">
        <v>13</v>
      </c>
      <c r="B15" s="8" t="s">
        <v>8</v>
      </c>
      <c r="C15" s="8" t="str">
        <f>"2303120203"</f>
        <v>2303120203</v>
      </c>
      <c r="D15" s="8">
        <v>75.14</v>
      </c>
      <c r="E15" s="9">
        <v>72.6</v>
      </c>
      <c r="F15" s="10">
        <f t="shared" si="0"/>
        <v>73.616</v>
      </c>
      <c r="G15" s="11"/>
    </row>
    <row r="16" s="1" customFormat="1" spans="1:7">
      <c r="A16" s="8">
        <v>14</v>
      </c>
      <c r="B16" s="8" t="s">
        <v>8</v>
      </c>
      <c r="C16" s="8" t="str">
        <f>"2303120410"</f>
        <v>2303120410</v>
      </c>
      <c r="D16" s="8">
        <v>73</v>
      </c>
      <c r="E16" s="9">
        <v>74</v>
      </c>
      <c r="F16" s="10">
        <f t="shared" si="0"/>
        <v>73.6</v>
      </c>
      <c r="G16" s="11"/>
    </row>
    <row r="17" s="1" customFormat="1" spans="1:7">
      <c r="A17" s="8">
        <v>15</v>
      </c>
      <c r="B17" s="8" t="s">
        <v>8</v>
      </c>
      <c r="C17" s="8" t="str">
        <f>"2303120325"</f>
        <v>2303120325</v>
      </c>
      <c r="D17" s="8">
        <v>71.01</v>
      </c>
      <c r="E17" s="9">
        <v>74.6</v>
      </c>
      <c r="F17" s="10">
        <f t="shared" si="0"/>
        <v>73.164</v>
      </c>
      <c r="G17" s="11"/>
    </row>
    <row r="18" spans="1:6">
      <c r="A18" s="8">
        <v>16</v>
      </c>
      <c r="B18" s="8" t="s">
        <v>8</v>
      </c>
      <c r="C18" s="8" t="str">
        <f>"2303120218"</f>
        <v>2303120218</v>
      </c>
      <c r="D18" s="8">
        <v>74.45</v>
      </c>
      <c r="E18" s="9">
        <v>72.3</v>
      </c>
      <c r="F18" s="10">
        <f t="shared" si="0"/>
        <v>73.16</v>
      </c>
    </row>
    <row r="19" spans="1:6">
      <c r="A19" s="8">
        <v>17</v>
      </c>
      <c r="B19" s="8" t="s">
        <v>8</v>
      </c>
      <c r="C19" s="8" t="str">
        <f>"2303120209"</f>
        <v>2303120209</v>
      </c>
      <c r="D19" s="8">
        <v>71.41</v>
      </c>
      <c r="E19" s="9">
        <v>72</v>
      </c>
      <c r="F19" s="10">
        <f t="shared" si="0"/>
        <v>71.764</v>
      </c>
    </row>
    <row r="20" spans="1:6">
      <c r="A20" s="8">
        <v>18</v>
      </c>
      <c r="B20" s="8" t="s">
        <v>8</v>
      </c>
      <c r="C20" s="8" t="str">
        <f>"2303120530"</f>
        <v>2303120530</v>
      </c>
      <c r="D20" s="8">
        <v>75.1</v>
      </c>
      <c r="E20" s="12" t="s">
        <v>9</v>
      </c>
      <c r="F20" s="10"/>
    </row>
    <row r="21" s="1" customFormat="1" spans="1:7">
      <c r="A21" s="8">
        <v>19</v>
      </c>
      <c r="B21" s="8" t="s">
        <v>10</v>
      </c>
      <c r="C21" s="8" t="str">
        <f>"2303120112"</f>
        <v>2303120112</v>
      </c>
      <c r="D21" s="8">
        <v>81.65</v>
      </c>
      <c r="E21" s="9">
        <v>73.8</v>
      </c>
      <c r="F21" s="10">
        <f t="shared" ref="F21:F35" si="1">D21*0.4+E21*0.6</f>
        <v>76.94</v>
      </c>
      <c r="G21" s="11"/>
    </row>
    <row r="22" s="1" customFormat="1" spans="1:7">
      <c r="A22" s="8">
        <v>20</v>
      </c>
      <c r="B22" s="8" t="s">
        <v>10</v>
      </c>
      <c r="C22" s="8" t="str">
        <f>"2303120114"</f>
        <v>2303120114</v>
      </c>
      <c r="D22" s="8">
        <v>71.38</v>
      </c>
      <c r="E22" s="9">
        <v>75.2</v>
      </c>
      <c r="F22" s="10">
        <f t="shared" si="1"/>
        <v>73.672</v>
      </c>
      <c r="G22" s="11"/>
    </row>
    <row r="23" s="1" customFormat="1" spans="1:7">
      <c r="A23" s="8">
        <v>21</v>
      </c>
      <c r="B23" s="8" t="s">
        <v>11</v>
      </c>
      <c r="C23" s="8" t="str">
        <f>"2303121111"</f>
        <v>2303121111</v>
      </c>
      <c r="D23" s="8">
        <v>83.09</v>
      </c>
      <c r="E23" s="9">
        <v>78.2</v>
      </c>
      <c r="F23" s="10">
        <f t="shared" si="1"/>
        <v>80.156</v>
      </c>
      <c r="G23" s="11"/>
    </row>
    <row r="24" s="1" customFormat="1" spans="1:7">
      <c r="A24" s="8">
        <v>22</v>
      </c>
      <c r="B24" s="8" t="s">
        <v>11</v>
      </c>
      <c r="C24" s="8" t="str">
        <f>"2303120615"</f>
        <v>2303120615</v>
      </c>
      <c r="D24" s="8">
        <v>76.92</v>
      </c>
      <c r="E24" s="9">
        <v>81.4</v>
      </c>
      <c r="F24" s="10">
        <f t="shared" si="1"/>
        <v>79.608</v>
      </c>
      <c r="G24" s="11"/>
    </row>
    <row r="25" s="1" customFormat="1" spans="1:7">
      <c r="A25" s="8">
        <v>23</v>
      </c>
      <c r="B25" s="8" t="s">
        <v>11</v>
      </c>
      <c r="C25" s="8" t="str">
        <f>"2303120924"</f>
        <v>2303120924</v>
      </c>
      <c r="D25" s="8">
        <v>80.12</v>
      </c>
      <c r="E25" s="9">
        <v>78.2</v>
      </c>
      <c r="F25" s="10">
        <f t="shared" si="1"/>
        <v>78.968</v>
      </c>
      <c r="G25" s="11"/>
    </row>
    <row r="26" s="1" customFormat="1" spans="1:7">
      <c r="A26" s="8">
        <v>24</v>
      </c>
      <c r="B26" s="8" t="s">
        <v>11</v>
      </c>
      <c r="C26" s="8" t="str">
        <f>"2303120905"</f>
        <v>2303120905</v>
      </c>
      <c r="D26" s="8">
        <v>81.5</v>
      </c>
      <c r="E26" s="9">
        <v>75.2</v>
      </c>
      <c r="F26" s="10">
        <f t="shared" si="1"/>
        <v>77.72</v>
      </c>
      <c r="G26" s="11"/>
    </row>
    <row r="27" s="1" customFormat="1" spans="1:7">
      <c r="A27" s="8">
        <v>25</v>
      </c>
      <c r="B27" s="8" t="s">
        <v>11</v>
      </c>
      <c r="C27" s="8" t="str">
        <f>"2303120724"</f>
        <v>2303120724</v>
      </c>
      <c r="D27" s="8">
        <v>79.36</v>
      </c>
      <c r="E27" s="9">
        <v>75.8</v>
      </c>
      <c r="F27" s="10">
        <f t="shared" si="1"/>
        <v>77.224</v>
      </c>
      <c r="G27" s="11"/>
    </row>
    <row r="28" s="1" customFormat="1" spans="1:7">
      <c r="A28" s="8">
        <v>26</v>
      </c>
      <c r="B28" s="8" t="s">
        <v>11</v>
      </c>
      <c r="C28" s="8" t="str">
        <f>"2303120809"</f>
        <v>2303120809</v>
      </c>
      <c r="D28" s="8">
        <v>77.22</v>
      </c>
      <c r="E28" s="9">
        <v>77</v>
      </c>
      <c r="F28" s="10">
        <f t="shared" si="1"/>
        <v>77.088</v>
      </c>
      <c r="G28" s="11"/>
    </row>
    <row r="29" s="1" customFormat="1" spans="1:7">
      <c r="A29" s="8">
        <v>27</v>
      </c>
      <c r="B29" s="8" t="s">
        <v>11</v>
      </c>
      <c r="C29" s="8" t="str">
        <f>"2303120815"</f>
        <v>2303120815</v>
      </c>
      <c r="D29" s="8">
        <v>75.97</v>
      </c>
      <c r="E29" s="9">
        <v>75</v>
      </c>
      <c r="F29" s="10">
        <f t="shared" si="1"/>
        <v>75.388</v>
      </c>
      <c r="G29" s="11"/>
    </row>
    <row r="30" s="1" customFormat="1" spans="1:7">
      <c r="A30" s="8">
        <v>28</v>
      </c>
      <c r="B30" s="8" t="s">
        <v>11</v>
      </c>
      <c r="C30" s="8" t="str">
        <f>"2303120707"</f>
        <v>2303120707</v>
      </c>
      <c r="D30" s="8">
        <v>78.15</v>
      </c>
      <c r="E30" s="9">
        <v>73.2</v>
      </c>
      <c r="F30" s="10">
        <f t="shared" si="1"/>
        <v>75.18</v>
      </c>
      <c r="G30" s="11"/>
    </row>
    <row r="31" s="1" customFormat="1" spans="1:7">
      <c r="A31" s="8">
        <v>29</v>
      </c>
      <c r="B31" s="8" t="s">
        <v>11</v>
      </c>
      <c r="C31" s="8" t="str">
        <f>"2303120826"</f>
        <v>2303120826</v>
      </c>
      <c r="D31" s="8">
        <v>74.25</v>
      </c>
      <c r="E31" s="9">
        <v>75.4</v>
      </c>
      <c r="F31" s="10">
        <f t="shared" si="1"/>
        <v>74.94</v>
      </c>
      <c r="G31" s="11"/>
    </row>
    <row r="32" s="1" customFormat="1" spans="1:7">
      <c r="A32" s="8">
        <v>30</v>
      </c>
      <c r="B32" s="8" t="s">
        <v>11</v>
      </c>
      <c r="C32" s="8" t="str">
        <f>"2303120705"</f>
        <v>2303120705</v>
      </c>
      <c r="D32" s="8">
        <v>78.29</v>
      </c>
      <c r="E32" s="9">
        <v>72.4</v>
      </c>
      <c r="F32" s="10">
        <f t="shared" si="1"/>
        <v>74.756</v>
      </c>
      <c r="G32" s="11"/>
    </row>
    <row r="33" s="1" customFormat="1" spans="1:7">
      <c r="A33" s="8">
        <v>31</v>
      </c>
      <c r="B33" s="8" t="s">
        <v>11</v>
      </c>
      <c r="C33" s="8" t="str">
        <f>"2303121112"</f>
        <v>2303121112</v>
      </c>
      <c r="D33" s="8">
        <v>75.95</v>
      </c>
      <c r="E33" s="9">
        <v>72.6</v>
      </c>
      <c r="F33" s="10">
        <f t="shared" si="1"/>
        <v>73.94</v>
      </c>
      <c r="G33" s="11"/>
    </row>
    <row r="34" s="1" customFormat="1" spans="1:7">
      <c r="A34" s="8">
        <v>32</v>
      </c>
      <c r="B34" s="8" t="s">
        <v>11</v>
      </c>
      <c r="C34" s="8" t="str">
        <f>"2303120616"</f>
        <v>2303120616</v>
      </c>
      <c r="D34" s="8">
        <v>75.82</v>
      </c>
      <c r="E34" s="9">
        <v>72.4</v>
      </c>
      <c r="F34" s="10">
        <f t="shared" si="1"/>
        <v>73.768</v>
      </c>
      <c r="G34" s="11"/>
    </row>
    <row r="35" s="1" customFormat="1" spans="1:7">
      <c r="A35" s="8">
        <v>33</v>
      </c>
      <c r="B35" s="8" t="s">
        <v>11</v>
      </c>
      <c r="C35" s="8" t="str">
        <f>"2303120810"</f>
        <v>2303120810</v>
      </c>
      <c r="D35" s="8">
        <v>74.4</v>
      </c>
      <c r="E35" s="9">
        <v>71.4</v>
      </c>
      <c r="F35" s="10">
        <f t="shared" si="1"/>
        <v>72.6</v>
      </c>
      <c r="G35" s="11"/>
    </row>
    <row r="36" s="1" customFormat="1" spans="1:7">
      <c r="A36" s="8">
        <v>34</v>
      </c>
      <c r="B36" s="8" t="s">
        <v>11</v>
      </c>
      <c r="C36" s="8" t="str">
        <f>"2303120719"</f>
        <v>2303120719</v>
      </c>
      <c r="D36" s="8">
        <v>76.93</v>
      </c>
      <c r="E36" s="12" t="s">
        <v>9</v>
      </c>
      <c r="F36" s="10"/>
      <c r="G36" s="11"/>
    </row>
    <row r="37" s="1" customFormat="1" spans="1:7">
      <c r="A37" s="8">
        <v>35</v>
      </c>
      <c r="B37" s="8" t="s">
        <v>12</v>
      </c>
      <c r="C37" s="8" t="str">
        <f>"2303121213"</f>
        <v>2303121213</v>
      </c>
      <c r="D37" s="8">
        <v>85.55</v>
      </c>
      <c r="E37" s="9">
        <v>83.6</v>
      </c>
      <c r="F37" s="10">
        <f t="shared" ref="F37:F44" si="2">D37*0.4+E37*0.6</f>
        <v>84.38</v>
      </c>
      <c r="G37" s="11"/>
    </row>
    <row r="38" s="1" customFormat="1" spans="1:7">
      <c r="A38" s="8">
        <v>36</v>
      </c>
      <c r="B38" s="8" t="s">
        <v>12</v>
      </c>
      <c r="C38" s="8" t="str">
        <f>"2303121311"</f>
        <v>2303121311</v>
      </c>
      <c r="D38" s="8">
        <v>82.74</v>
      </c>
      <c r="E38" s="9">
        <v>79.2</v>
      </c>
      <c r="F38" s="10">
        <f t="shared" si="2"/>
        <v>80.616</v>
      </c>
      <c r="G38" s="11"/>
    </row>
    <row r="39" s="1" customFormat="1" spans="1:7">
      <c r="A39" s="8">
        <v>37</v>
      </c>
      <c r="B39" s="8" t="s">
        <v>12</v>
      </c>
      <c r="C39" s="8" t="str">
        <f>"2303121120"</f>
        <v>2303121120</v>
      </c>
      <c r="D39" s="8">
        <v>78.33</v>
      </c>
      <c r="E39" s="9">
        <v>80</v>
      </c>
      <c r="F39" s="10">
        <f t="shared" si="2"/>
        <v>79.332</v>
      </c>
      <c r="G39" s="11"/>
    </row>
    <row r="40" s="1" customFormat="1" spans="1:7">
      <c r="A40" s="8">
        <v>38</v>
      </c>
      <c r="B40" s="8" t="s">
        <v>12</v>
      </c>
      <c r="C40" s="8" t="str">
        <f>"2303121217"</f>
        <v>2303121217</v>
      </c>
      <c r="D40" s="8">
        <v>77.05</v>
      </c>
      <c r="E40" s="9">
        <v>79.2</v>
      </c>
      <c r="F40" s="10">
        <f t="shared" si="2"/>
        <v>78.34</v>
      </c>
      <c r="G40" s="11"/>
    </row>
    <row r="41" s="1" customFormat="1" spans="1:7">
      <c r="A41" s="8">
        <v>39</v>
      </c>
      <c r="B41" s="8" t="s">
        <v>12</v>
      </c>
      <c r="C41" s="8" t="str">
        <f>"2303121229"</f>
        <v>2303121229</v>
      </c>
      <c r="D41" s="8">
        <v>77.97</v>
      </c>
      <c r="E41" s="9">
        <v>77.8</v>
      </c>
      <c r="F41" s="10">
        <f t="shared" si="2"/>
        <v>77.868</v>
      </c>
      <c r="G41" s="11"/>
    </row>
    <row r="42" s="1" customFormat="1" spans="1:7">
      <c r="A42" s="8">
        <v>40</v>
      </c>
      <c r="B42" s="8" t="s">
        <v>12</v>
      </c>
      <c r="C42" s="8" t="str">
        <f>"2303121130"</f>
        <v>2303121130</v>
      </c>
      <c r="D42" s="8">
        <v>75.09</v>
      </c>
      <c r="E42" s="9">
        <v>78.8</v>
      </c>
      <c r="F42" s="10">
        <f t="shared" si="2"/>
        <v>77.316</v>
      </c>
      <c r="G42" s="11"/>
    </row>
    <row r="43" s="1" customFormat="1" spans="1:7">
      <c r="A43" s="8">
        <v>41</v>
      </c>
      <c r="B43" s="8" t="s">
        <v>12</v>
      </c>
      <c r="C43" s="8" t="str">
        <f>"2303121314"</f>
        <v>2303121314</v>
      </c>
      <c r="D43" s="8">
        <v>80.18</v>
      </c>
      <c r="E43" s="9">
        <v>74.8</v>
      </c>
      <c r="F43" s="10">
        <f t="shared" si="2"/>
        <v>76.952</v>
      </c>
      <c r="G43" s="11"/>
    </row>
    <row r="44" s="1" customFormat="1" spans="1:7">
      <c r="A44" s="8">
        <v>42</v>
      </c>
      <c r="B44" s="8" t="s">
        <v>12</v>
      </c>
      <c r="C44" s="8" t="str">
        <f>"2303121215"</f>
        <v>2303121215</v>
      </c>
      <c r="D44" s="8">
        <v>71.8</v>
      </c>
      <c r="E44" s="9">
        <v>76.6</v>
      </c>
      <c r="F44" s="10">
        <f t="shared" si="2"/>
        <v>74.68</v>
      </c>
      <c r="G44" s="11"/>
    </row>
    <row r="45" s="1" customFormat="1" spans="1:7">
      <c r="A45" s="8">
        <v>43</v>
      </c>
      <c r="B45" s="8" t="s">
        <v>12</v>
      </c>
      <c r="C45" s="8" t="str">
        <f>"2303121203"</f>
        <v>2303121203</v>
      </c>
      <c r="D45" s="8">
        <v>76.17</v>
      </c>
      <c r="E45" s="12" t="s">
        <v>9</v>
      </c>
      <c r="F45" s="10"/>
      <c r="G45" s="11"/>
    </row>
    <row r="46" spans="1:6">
      <c r="A46" s="8">
        <v>44</v>
      </c>
      <c r="B46" s="8" t="s">
        <v>12</v>
      </c>
      <c r="C46" s="8" t="str">
        <f>"2303121201"</f>
        <v>2303121201</v>
      </c>
      <c r="D46" s="8">
        <v>74.91</v>
      </c>
      <c r="E46" s="12" t="s">
        <v>9</v>
      </c>
      <c r="F46" s="10"/>
    </row>
    <row r="47" spans="1:6">
      <c r="A47" s="8">
        <v>45</v>
      </c>
      <c r="B47" s="8" t="s">
        <v>12</v>
      </c>
      <c r="C47" s="8" t="str">
        <f>"2303121224"</f>
        <v>2303121224</v>
      </c>
      <c r="D47" s="8">
        <v>73.41</v>
      </c>
      <c r="E47" s="12" t="s">
        <v>9</v>
      </c>
      <c r="F47" s="12"/>
    </row>
  </sheetData>
  <sheetProtection formatCells="0" formatColumns="0" formatRows="0" insertRows="0" insertColumns="0" insertHyperlinks="0" deleteColumns="0" deleteRows="0" sort="0" autoFilter="0" pivotTables="0"/>
  <sortState ref="A38:J47">
    <sortCondition ref="F38:F47" descending="1"/>
  </sortState>
  <mergeCells count="1">
    <mergeCell ref="A1:F1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data_2023-03-15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无心★法师</cp:lastModifiedBy>
  <dcterms:created xsi:type="dcterms:W3CDTF">2023-03-15T01:33:00Z</dcterms:created>
  <dcterms:modified xsi:type="dcterms:W3CDTF">2023-04-03T02:11:54Z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65C6211149C041DA9A2B84C078B968E8</vt:lpwstr>
  </property>
  <property fmtid="{D5CDD505-2E9C-101B-9397-08002B2CF9AE}" pid="3" name="KSOProductBuildVer">
    <vt:lpwstr>2052-11.1.0.13703</vt:lpwstr>
  </property>
</Properties>
</file>